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egulatory.nfpower.nf.ca/FP/GRA/2021NPGRA/Project Documents/Approved/NLH/NLH-NP-036/"/>
    </mc:Choice>
  </mc:AlternateContent>
  <bookViews>
    <workbookView xWindow="0" yWindow="0" windowWidth="28800" windowHeight="12135"/>
  </bookViews>
  <sheets>
    <sheet name="Exhibit 2" sheetId="1" r:id="rId1"/>
  </sheets>
  <definedNames>
    <definedName name="_xlnm.Print_Area" localSheetId="0">'Exhibit 2'!$A$1:$O$72</definedName>
  </definedNames>
  <calcPr calcId="152511"/>
</workbook>
</file>

<file path=xl/calcChain.xml><?xml version="1.0" encoding="utf-8"?>
<calcChain xmlns="http://schemas.openxmlformats.org/spreadsheetml/2006/main">
  <c r="E40" i="1" l="1"/>
  <c r="E17" i="1"/>
  <c r="E42" i="1" l="1"/>
  <c r="O40" i="1"/>
  <c r="M40" i="1"/>
  <c r="M42" i="1" s="1"/>
  <c r="K40" i="1"/>
  <c r="I32" i="1"/>
  <c r="I25" i="1"/>
  <c r="I40" i="1"/>
  <c r="I42" i="1" s="1"/>
  <c r="K17" i="1"/>
  <c r="K42" i="1" s="1"/>
  <c r="I17" i="1"/>
  <c r="B15" i="1"/>
  <c r="B16" i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G40" i="1"/>
  <c r="G42" i="1" s="1"/>
  <c r="O17" i="1"/>
  <c r="M17" i="1"/>
  <c r="G17" i="1"/>
  <c r="O42" i="1"/>
</calcChain>
</file>

<file path=xl/sharedStrings.xml><?xml version="1.0" encoding="utf-8"?>
<sst xmlns="http://schemas.openxmlformats.org/spreadsheetml/2006/main" count="48" uniqueCount="42">
  <si>
    <t xml:space="preserve"> </t>
  </si>
  <si>
    <t>Total Other</t>
  </si>
  <si>
    <t>Computing Equipment &amp; Software</t>
  </si>
  <si>
    <t>Vegetation Management</t>
  </si>
  <si>
    <t>Advertising</t>
  </si>
  <si>
    <t>Postage</t>
  </si>
  <si>
    <t>Telecommunications</t>
  </si>
  <si>
    <t>Equipment Rental/Maintenance</t>
  </si>
  <si>
    <t>Stationery &amp; Copying</t>
  </si>
  <si>
    <t>Other Company Fees</t>
  </si>
  <si>
    <t>Trustee and Directors' Fees</t>
  </si>
  <si>
    <t>Education, Training, Employee Fees</t>
  </si>
  <si>
    <t>Insurance</t>
  </si>
  <si>
    <t>Uncollectible Bills</t>
  </si>
  <si>
    <t>Taxes and Assessments</t>
  </si>
  <si>
    <t>Miscellaneous</t>
  </si>
  <si>
    <t>Tools and Clothing Allowance</t>
  </si>
  <si>
    <t>Travel</t>
  </si>
  <si>
    <t>Plants, Subs, System Oper &amp; Bldgs</t>
  </si>
  <si>
    <t>Inter-Company Charges</t>
  </si>
  <si>
    <t>Operating Materials</t>
  </si>
  <si>
    <t>Vehicle Expenses</t>
  </si>
  <si>
    <t>Total Labour</t>
  </si>
  <si>
    <t>Overtime</t>
  </si>
  <si>
    <t>Temporary</t>
  </si>
  <si>
    <t>Forecast</t>
  </si>
  <si>
    <t>Actual</t>
  </si>
  <si>
    <t>($000s)</t>
  </si>
  <si>
    <t>Newfoundland Power Inc.</t>
  </si>
  <si>
    <t>Page 1 of 1</t>
  </si>
  <si>
    <t>Gross Operating Cost</t>
  </si>
  <si>
    <t>Severance &amp; Other Employee Costs</t>
  </si>
  <si>
    <t>Regular and Standby</t>
  </si>
  <si>
    <t>Operating Costs by Breakdown:  2019 to 2023F</t>
  </si>
  <si>
    <t>2019 to 2023F</t>
  </si>
  <si>
    <t>Newfoundland Power - 2022/2023 General Rate Application</t>
  </si>
  <si>
    <t>Operating Costs by Breakdown</t>
  </si>
  <si>
    <r>
      <t>2023</t>
    </r>
    <r>
      <rPr>
        <b/>
        <vertAlign val="superscript"/>
        <sz val="11"/>
        <rFont val="Times New Roman"/>
        <family val="1"/>
      </rPr>
      <t>1</t>
    </r>
  </si>
  <si>
    <r>
      <rPr>
        <vertAlign val="superscript"/>
        <sz val="10"/>
        <color theme="1"/>
        <rFont val="Times New Roman"/>
        <family val="1"/>
      </rPr>
      <t xml:space="preserve">1   </t>
    </r>
    <r>
      <rPr>
        <sz val="10"/>
        <color theme="1"/>
        <rFont val="Times New Roman"/>
        <family val="1"/>
      </rPr>
      <t xml:space="preserve">For comparison purposes, 2023 forecast gross operating costs exclude changes resulting from the </t>
    </r>
    <r>
      <rPr>
        <i/>
        <sz val="10"/>
        <color theme="1"/>
        <rFont val="Times New Roman"/>
        <family val="1"/>
      </rPr>
      <t>Review of General Expenses Capitalized</t>
    </r>
    <r>
      <rPr>
        <sz val="10"/>
        <color theme="1"/>
        <rFont val="Times New Roman"/>
        <family val="1"/>
      </rPr>
      <t>.</t>
    </r>
  </si>
  <si>
    <t>Breakdown</t>
  </si>
  <si>
    <t>Test Year</t>
  </si>
  <si>
    <t>Exhibit 2 Revised to Include 2020 Test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</si>
</sst>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Calibri"/>
      <family val="2"/>
      <scheme val="minor"/>
    </font>
    <font>
      <sz val="14"/>
      <color theme="1"/>
      <name val="Times New Roman"/>
      <family val="1"/>
    </font>
    <font>
      <i/>
      <sz val="14"/>
      <color theme="1"/>
      <name val="Times New Roman"/>
      <family val="1"/>
    </font>
    <font>
      <b/>
      <sz val="14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b/>
      <vertAlign val="superscript"/>
      <sz val="11"/>
      <name val="Times New Roman"/>
      <family val="1"/>
    </font>
    <font>
      <i/>
      <sz val="10"/>
      <color theme="1"/>
      <name val="Times New Roman"/>
      <family val="1"/>
    </font>
    <font>
      <sz val="14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Fill="1"/>
    <xf numFmtId="0" fontId="4" fillId="0" borderId="0" xfId="0" applyFont="1"/>
    <xf numFmtId="0" fontId="5" fillId="0" borderId="0" xfId="0" applyFont="1"/>
    <xf numFmtId="165" fontId="6" fillId="0" borderId="0" xfId="1" applyNumberFormat="1" applyFont="1" applyFill="1"/>
    <xf numFmtId="165" fontId="5" fillId="0" borderId="3" xfId="1" applyNumberFormat="1" applyFont="1" applyFill="1" applyBorder="1"/>
    <xf numFmtId="165" fontId="6" fillId="0" borderId="0" xfId="1" applyNumberFormat="1" applyFont="1" applyFill="1" applyBorder="1"/>
    <xf numFmtId="165" fontId="5" fillId="0" borderId="0" xfId="1" applyNumberFormat="1" applyFont="1" applyFill="1" applyBorder="1"/>
    <xf numFmtId="0" fontId="8" fillId="0" borderId="0" xfId="0" applyFont="1" applyFill="1"/>
    <xf numFmtId="0" fontId="7" fillId="0" borderId="4" xfId="0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7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Fill="1" applyBorder="1"/>
    <xf numFmtId="0" fontId="10" fillId="0" borderId="0" xfId="0" applyFont="1" applyBorder="1" applyAlignment="1">
      <alignment horizontal="left"/>
    </xf>
    <xf numFmtId="0" fontId="11" fillId="0" borderId="0" xfId="0" applyFont="1" applyFill="1" applyBorder="1" applyAlignment="1">
      <alignment horizontal="right"/>
    </xf>
    <xf numFmtId="0" fontId="0" fillId="0" borderId="0" xfId="0" applyFont="1"/>
    <xf numFmtId="0" fontId="0" fillId="0" borderId="0" xfId="0" applyFont="1" applyFill="1"/>
    <xf numFmtId="0" fontId="0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37" fontId="6" fillId="0" borderId="0" xfId="0" applyNumberFormat="1" applyFont="1" applyFill="1" applyBorder="1"/>
    <xf numFmtId="37" fontId="7" fillId="0" borderId="2" xfId="1" applyNumberFormat="1" applyFont="1" applyFill="1" applyBorder="1"/>
    <xf numFmtId="37" fontId="7" fillId="0" borderId="0" xfId="1" applyNumberFormat="1" applyFont="1" applyFill="1" applyBorder="1"/>
    <xf numFmtId="0" fontId="0" fillId="0" borderId="0" xfId="0"/>
    <xf numFmtId="0" fontId="2" fillId="0" borderId="0" xfId="0" applyFont="1" applyFill="1"/>
    <xf numFmtId="0" fontId="0" fillId="0" borderId="0" xfId="0"/>
    <xf numFmtId="0" fontId="0" fillId="0" borderId="0" xfId="0"/>
    <xf numFmtId="49" fontId="7" fillId="0" borderId="4" xfId="0" applyNumberFormat="1" applyFont="1" applyFill="1" applyBorder="1" applyAlignment="1">
      <alignment horizontal="center"/>
    </xf>
    <xf numFmtId="0" fontId="13" fillId="0" borderId="0" xfId="0" applyFont="1" applyBorder="1"/>
    <xf numFmtId="0" fontId="0" fillId="0" borderId="0" xfId="0" applyFont="1" applyBorder="1"/>
    <xf numFmtId="0" fontId="0" fillId="0" borderId="0" xfId="0" applyBorder="1"/>
    <xf numFmtId="0" fontId="0" fillId="0" borderId="0" xfId="0" applyFont="1" applyBorder="1" applyAlignment="1">
      <alignment horizontal="left"/>
    </xf>
    <xf numFmtId="0" fontId="13" fillId="0" borderId="0" xfId="0" applyFont="1" applyBorder="1" applyAlignment="1">
      <alignment horizontal="center"/>
    </xf>
    <xf numFmtId="3" fontId="0" fillId="0" borderId="0" xfId="0" applyNumberFormat="1" applyFont="1" applyFill="1" applyBorder="1" applyAlignment="1">
      <alignment horizontal="center"/>
    </xf>
    <xf numFmtId="3" fontId="0" fillId="0" borderId="0" xfId="0" applyNumberFormat="1" applyFont="1" applyFill="1" applyBorder="1"/>
    <xf numFmtId="3" fontId="3" fillId="0" borderId="0" xfId="0" applyNumberFormat="1" applyFont="1" applyFill="1" applyBorder="1"/>
    <xf numFmtId="0" fontId="9" fillId="0" borderId="0" xfId="0" applyFont="1"/>
    <xf numFmtId="0" fontId="10" fillId="0" borderId="1" xfId="0" applyFont="1" applyBorder="1" applyAlignment="1">
      <alignment horizontal="left"/>
    </xf>
    <xf numFmtId="0" fontId="17" fillId="0" borderId="1" xfId="0" applyFont="1" applyFill="1" applyBorder="1"/>
    <xf numFmtId="0" fontId="11" fillId="0" borderId="1" xfId="0" applyFont="1" applyFill="1" applyBorder="1" applyAlignment="1">
      <alignment horizontal="right"/>
    </xf>
    <xf numFmtId="0" fontId="10" fillId="0" borderId="5" xfId="0" applyFont="1" applyBorder="1" applyAlignment="1"/>
    <xf numFmtId="0" fontId="9" fillId="0" borderId="5" xfId="0" applyFont="1" applyBorder="1" applyAlignment="1">
      <alignment horizontal="right"/>
    </xf>
    <xf numFmtId="0" fontId="9" fillId="0" borderId="0" xfId="0" applyFont="1" applyAlignment="1"/>
    <xf numFmtId="0" fontId="17" fillId="0" borderId="5" xfId="0" applyFont="1" applyFill="1" applyBorder="1" applyAlignment="1"/>
    <xf numFmtId="0" fontId="5" fillId="0" borderId="4" xfId="0" applyFont="1" applyBorder="1" applyAlignment="1">
      <alignment horizontal="left"/>
    </xf>
    <xf numFmtId="0" fontId="12" fillId="0" borderId="0" xfId="0" applyFont="1" applyAlignment="1">
      <alignment horizontal="center"/>
    </xf>
    <xf numFmtId="0" fontId="11" fillId="0" borderId="0" xfId="0" applyFont="1" applyFill="1" applyAlignment="1">
      <alignment horizontal="right"/>
    </xf>
  </cellXfs>
  <cellStyles count="4">
    <cellStyle name="Comma" xfId="1" builtinId="3"/>
    <cellStyle name="Comma 2" xfId="2"/>
    <cellStyle name="Comma 3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2"/>
  <sheetViews>
    <sheetView tabSelected="1" view="pageLayout" zoomScaleNormal="90" zoomScaleSheetLayoutView="100" workbookViewId="0">
      <selection activeCell="M1" sqref="M1:O1"/>
    </sheetView>
  </sheetViews>
  <sheetFormatPr defaultRowHeight="15" x14ac:dyDescent="0.25"/>
  <cols>
    <col min="1" max="1" width="3.140625" style="29" customWidth="1"/>
    <col min="2" max="2" width="3.7109375" customWidth="1"/>
    <col min="3" max="3" width="36.85546875" customWidth="1"/>
    <col min="4" max="4" width="3.5703125" style="29" customWidth="1"/>
    <col min="5" max="5" width="12.28515625" style="27" customWidth="1"/>
    <col min="6" max="6" width="3.5703125" style="29" customWidth="1"/>
    <col min="7" max="7" width="12.28515625" style="1" customWidth="1"/>
    <col min="8" max="8" width="3.85546875" style="1" customWidth="1"/>
    <col min="9" max="9" width="11.85546875" style="1" customWidth="1"/>
    <col min="10" max="10" width="3.5703125" style="1" customWidth="1"/>
    <col min="11" max="11" width="11.7109375" style="1" customWidth="1"/>
    <col min="12" max="12" width="3.85546875" style="1" customWidth="1"/>
    <col min="13" max="13" width="11.7109375" style="1" customWidth="1"/>
    <col min="14" max="14" width="3.5703125" style="1" customWidth="1"/>
    <col min="15" max="15" width="12.28515625" style="1" customWidth="1"/>
    <col min="16" max="16" width="3.5703125" customWidth="1"/>
  </cols>
  <sheetData>
    <row r="1" spans="2:15" ht="20.25" customHeight="1" x14ac:dyDescent="0.3">
      <c r="M1" s="49"/>
      <c r="N1" s="49"/>
      <c r="O1" s="49"/>
    </row>
    <row r="2" spans="2:15" s="39" customFormat="1" ht="21.75" customHeight="1" x14ac:dyDescent="0.3">
      <c r="B2" s="40" t="s">
        <v>33</v>
      </c>
      <c r="C2" s="40"/>
      <c r="D2" s="40"/>
      <c r="E2" s="41"/>
      <c r="F2" s="40"/>
      <c r="G2" s="41"/>
      <c r="H2" s="41"/>
      <c r="I2" s="41"/>
      <c r="J2" s="41"/>
      <c r="K2" s="42"/>
      <c r="L2" s="41"/>
      <c r="M2" s="41"/>
      <c r="N2" s="41"/>
      <c r="O2" s="42" t="s">
        <v>41</v>
      </c>
    </row>
    <row r="3" spans="2:15" ht="18.75" x14ac:dyDescent="0.3">
      <c r="C3" s="15"/>
      <c r="D3" s="15"/>
      <c r="E3" s="14"/>
      <c r="F3" s="15"/>
      <c r="G3" s="14"/>
      <c r="H3" s="14"/>
      <c r="I3" s="14"/>
      <c r="J3" s="14"/>
      <c r="K3" s="16"/>
      <c r="L3" s="14"/>
      <c r="M3" s="14"/>
      <c r="N3" s="14"/>
      <c r="O3" s="16"/>
    </row>
    <row r="4" spans="2:15" ht="18.75" x14ac:dyDescent="0.3">
      <c r="C4" s="15"/>
      <c r="D4" s="15"/>
      <c r="E4" s="14"/>
      <c r="F4" s="15"/>
      <c r="G4" s="14"/>
      <c r="H4" s="14"/>
      <c r="I4" s="14"/>
      <c r="J4" s="14"/>
      <c r="K4" s="16"/>
      <c r="L4" s="14"/>
      <c r="M4" s="14"/>
      <c r="N4" s="14"/>
      <c r="O4" s="16"/>
    </row>
    <row r="5" spans="2:15" ht="15.75" x14ac:dyDescent="0.25">
      <c r="B5" s="48" t="s">
        <v>28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2:15" x14ac:dyDescent="0.25">
      <c r="B6" s="17"/>
      <c r="C6" s="13"/>
      <c r="D6" s="20"/>
      <c r="E6" s="20"/>
      <c r="F6" s="20"/>
      <c r="G6" s="13"/>
      <c r="H6" s="20"/>
      <c r="I6" s="20"/>
      <c r="J6" s="20"/>
      <c r="K6" s="20"/>
      <c r="L6" s="20"/>
      <c r="M6" s="13"/>
      <c r="N6" s="20"/>
      <c r="O6" s="13"/>
    </row>
    <row r="7" spans="2:15" ht="15.75" x14ac:dyDescent="0.25">
      <c r="B7" s="48" t="s">
        <v>36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2:15" ht="15.75" x14ac:dyDescent="0.25">
      <c r="B8" s="48" t="s">
        <v>34</v>
      </c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</row>
    <row r="9" spans="2:15" ht="15" customHeight="1" x14ac:dyDescent="0.25">
      <c r="B9" s="48" t="s">
        <v>27</v>
      </c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</row>
    <row r="10" spans="2:15" x14ac:dyDescent="0.25">
      <c r="B10" s="17"/>
      <c r="C10" s="2"/>
      <c r="D10" s="2"/>
      <c r="E10" s="12"/>
      <c r="F10" s="2"/>
      <c r="G10" s="12"/>
      <c r="H10" s="12"/>
      <c r="I10" s="18"/>
      <c r="J10" s="18"/>
      <c r="K10" s="18"/>
      <c r="L10" s="12"/>
      <c r="M10" s="18"/>
      <c r="N10" s="18"/>
      <c r="O10" s="18"/>
    </row>
    <row r="11" spans="2:15" x14ac:dyDescent="0.25">
      <c r="B11" s="17"/>
      <c r="C11" s="13"/>
      <c r="D11" s="20"/>
      <c r="E11" s="11" t="s">
        <v>40</v>
      </c>
      <c r="F11" s="20"/>
      <c r="G11" s="11" t="s">
        <v>26</v>
      </c>
      <c r="H11" s="11"/>
      <c r="I11" s="11" t="s">
        <v>26</v>
      </c>
      <c r="J11" s="11"/>
      <c r="K11" s="11" t="s">
        <v>25</v>
      </c>
      <c r="L11" s="11"/>
      <c r="M11" s="11" t="s">
        <v>25</v>
      </c>
      <c r="N11" s="11"/>
      <c r="O11" s="11" t="s">
        <v>25</v>
      </c>
    </row>
    <row r="12" spans="2:15" ht="18" thickBot="1" x14ac:dyDescent="0.3">
      <c r="B12" s="17"/>
      <c r="C12" s="47" t="s">
        <v>39</v>
      </c>
      <c r="D12" s="10"/>
      <c r="E12" s="9">
        <v>2020</v>
      </c>
      <c r="F12" s="10"/>
      <c r="G12" s="9">
        <v>2019</v>
      </c>
      <c r="H12" s="21"/>
      <c r="I12" s="9">
        <v>2020</v>
      </c>
      <c r="J12" s="21"/>
      <c r="K12" s="9">
        <v>2021</v>
      </c>
      <c r="L12" s="21"/>
      <c r="M12" s="9">
        <v>2022</v>
      </c>
      <c r="N12" s="21"/>
      <c r="O12" s="30" t="s">
        <v>37</v>
      </c>
    </row>
    <row r="13" spans="2:15" x14ac:dyDescent="0.25">
      <c r="B13" s="17"/>
      <c r="C13" s="17"/>
      <c r="D13" s="17"/>
      <c r="E13" s="8"/>
      <c r="F13" s="17"/>
      <c r="G13" s="8"/>
      <c r="H13" s="8"/>
      <c r="I13" s="8"/>
      <c r="J13" s="8"/>
      <c r="K13" s="8"/>
      <c r="L13" s="8"/>
      <c r="M13" s="8"/>
      <c r="N13" s="8"/>
      <c r="O13" s="8"/>
    </row>
    <row r="14" spans="2:15" x14ac:dyDescent="0.25">
      <c r="B14" s="22">
        <v>1</v>
      </c>
      <c r="C14" s="2" t="s">
        <v>32</v>
      </c>
      <c r="D14" s="2"/>
      <c r="E14" s="23">
        <v>31525</v>
      </c>
      <c r="F14" s="2"/>
      <c r="G14" s="23">
        <v>30068</v>
      </c>
      <c r="H14" s="23"/>
      <c r="I14" s="23">
        <v>31483</v>
      </c>
      <c r="J14" s="23"/>
      <c r="K14" s="23">
        <v>30702.755000000001</v>
      </c>
      <c r="L14" s="23"/>
      <c r="M14" s="23">
        <v>31676.86765</v>
      </c>
      <c r="N14" s="23"/>
      <c r="O14" s="23">
        <v>32633.658378025</v>
      </c>
    </row>
    <row r="15" spans="2:15" x14ac:dyDescent="0.25">
      <c r="B15" s="22">
        <f>B14+1</f>
        <v>2</v>
      </c>
      <c r="C15" s="2" t="s">
        <v>24</v>
      </c>
      <c r="D15" s="2"/>
      <c r="E15" s="6">
        <v>2348</v>
      </c>
      <c r="F15" s="2"/>
      <c r="G15" s="6">
        <v>2151</v>
      </c>
      <c r="H15" s="6"/>
      <c r="I15" s="6">
        <v>1625</v>
      </c>
      <c r="J15" s="6"/>
      <c r="K15" s="6">
        <v>1990.3333333333333</v>
      </c>
      <c r="L15" s="6"/>
      <c r="M15" s="6">
        <v>2050.0433333333331</v>
      </c>
      <c r="N15" s="6"/>
      <c r="O15" s="6">
        <v>2108.469568333333</v>
      </c>
    </row>
    <row r="16" spans="2:15" x14ac:dyDescent="0.25">
      <c r="B16" s="22">
        <f t="shared" ref="B16:B42" si="0">B15+1</f>
        <v>3</v>
      </c>
      <c r="C16" s="2" t="s">
        <v>23</v>
      </c>
      <c r="D16" s="2"/>
      <c r="E16" s="6">
        <v>2899</v>
      </c>
      <c r="F16" s="2"/>
      <c r="G16" s="6">
        <v>3022</v>
      </c>
      <c r="H16" s="6"/>
      <c r="I16" s="6">
        <v>3425</v>
      </c>
      <c r="J16" s="6"/>
      <c r="K16" s="6">
        <v>3203.666666666667</v>
      </c>
      <c r="L16" s="6"/>
      <c r="M16" s="6">
        <v>3299.7766666666671</v>
      </c>
      <c r="N16" s="6"/>
      <c r="O16" s="6">
        <v>3393.8203016666671</v>
      </c>
    </row>
    <row r="17" spans="2:15" x14ac:dyDescent="0.25">
      <c r="B17" s="22">
        <f t="shared" si="0"/>
        <v>4</v>
      </c>
      <c r="C17" s="3" t="s">
        <v>22</v>
      </c>
      <c r="D17" s="3"/>
      <c r="E17" s="5">
        <f>SUM(E14:E16)</f>
        <v>36772</v>
      </c>
      <c r="F17" s="3"/>
      <c r="G17" s="5">
        <f>SUM(G14:G16)</f>
        <v>35241</v>
      </c>
      <c r="H17" s="7"/>
      <c r="I17" s="5">
        <f>SUM(I14:I16)</f>
        <v>36533</v>
      </c>
      <c r="J17" s="7"/>
      <c r="K17" s="5">
        <f>SUM(K14:K16)</f>
        <v>35896.754999999997</v>
      </c>
      <c r="L17" s="7"/>
      <c r="M17" s="5">
        <f>SUM(M14:M16)</f>
        <v>37026.68765</v>
      </c>
      <c r="N17" s="7"/>
      <c r="O17" s="5">
        <f>SUM(O14:O16)</f>
        <v>38135.948248025001</v>
      </c>
    </row>
    <row r="18" spans="2:15" x14ac:dyDescent="0.25">
      <c r="B18" s="22">
        <f t="shared" si="0"/>
        <v>5</v>
      </c>
      <c r="C18" s="2"/>
      <c r="D18" s="2"/>
      <c r="E18" s="4"/>
      <c r="F18" s="2"/>
      <c r="G18" s="4"/>
      <c r="H18" s="4"/>
      <c r="I18" s="4"/>
      <c r="J18" s="4"/>
      <c r="K18" s="4"/>
      <c r="L18" s="4"/>
      <c r="M18" s="4"/>
      <c r="N18" s="4"/>
      <c r="O18" s="4"/>
    </row>
    <row r="19" spans="2:15" x14ac:dyDescent="0.25">
      <c r="B19" s="22">
        <f t="shared" si="0"/>
        <v>6</v>
      </c>
      <c r="C19" s="2" t="s">
        <v>21</v>
      </c>
      <c r="D19" s="2"/>
      <c r="E19" s="6">
        <v>1969</v>
      </c>
      <c r="F19" s="2"/>
      <c r="G19" s="6">
        <v>1681</v>
      </c>
      <c r="H19" s="6"/>
      <c r="I19" s="6">
        <v>1725</v>
      </c>
      <c r="J19" s="6"/>
      <c r="K19" s="6">
        <v>1672.8973324169831</v>
      </c>
      <c r="L19" s="6"/>
      <c r="M19" s="6">
        <v>1702.0941101320013</v>
      </c>
      <c r="N19" s="6"/>
      <c r="O19" s="6">
        <v>1730.4580677911076</v>
      </c>
    </row>
    <row r="20" spans="2:15" x14ac:dyDescent="0.25">
      <c r="B20" s="22">
        <f t="shared" si="0"/>
        <v>7</v>
      </c>
      <c r="C20" s="2" t="s">
        <v>20</v>
      </c>
      <c r="D20" s="2"/>
      <c r="E20" s="6">
        <v>1567</v>
      </c>
      <c r="F20" s="2"/>
      <c r="G20" s="6">
        <v>1359</v>
      </c>
      <c r="H20" s="6"/>
      <c r="I20" s="6">
        <v>1300</v>
      </c>
      <c r="J20" s="6"/>
      <c r="K20" s="6">
        <v>1243.83</v>
      </c>
      <c r="L20" s="6"/>
      <c r="M20" s="6">
        <v>1265.5383423600194</v>
      </c>
      <c r="N20" s="6"/>
      <c r="O20" s="6">
        <v>1286.6274676586736</v>
      </c>
    </row>
    <row r="21" spans="2:15" x14ac:dyDescent="0.25">
      <c r="B21" s="22">
        <f t="shared" si="0"/>
        <v>8</v>
      </c>
      <c r="C21" s="2" t="s">
        <v>19</v>
      </c>
      <c r="D21" s="2"/>
      <c r="E21" s="6">
        <v>28</v>
      </c>
      <c r="F21" s="2"/>
      <c r="G21" s="6">
        <v>27</v>
      </c>
      <c r="H21" s="6"/>
      <c r="I21" s="6">
        <v>26</v>
      </c>
      <c r="J21" s="6"/>
      <c r="K21" s="6">
        <v>26.60264871121808</v>
      </c>
      <c r="L21" s="6"/>
      <c r="M21" s="6">
        <v>27.066939977634274</v>
      </c>
      <c r="N21" s="6"/>
      <c r="O21" s="6">
        <v>27.517987622366238</v>
      </c>
    </row>
    <row r="22" spans="2:15" x14ac:dyDescent="0.25">
      <c r="B22" s="22">
        <f t="shared" si="0"/>
        <v>9</v>
      </c>
      <c r="C22" s="2" t="s">
        <v>18</v>
      </c>
      <c r="D22" s="2"/>
      <c r="E22" s="6">
        <v>2970</v>
      </c>
      <c r="F22" s="2"/>
      <c r="G22" s="6">
        <v>3267</v>
      </c>
      <c r="H22" s="6"/>
      <c r="I22" s="6">
        <v>3484</v>
      </c>
      <c r="J22" s="6"/>
      <c r="K22" s="6">
        <v>3375.5</v>
      </c>
      <c r="L22" s="6"/>
      <c r="M22" s="6">
        <v>3434.4119973278066</v>
      </c>
      <c r="N22" s="6"/>
      <c r="O22" s="6">
        <v>3491.6435663087827</v>
      </c>
    </row>
    <row r="23" spans="2:15" x14ac:dyDescent="0.25">
      <c r="B23" s="22">
        <f t="shared" si="0"/>
        <v>10</v>
      </c>
      <c r="C23" s="2" t="s">
        <v>17</v>
      </c>
      <c r="D23" s="2"/>
      <c r="E23" s="6">
        <v>1156</v>
      </c>
      <c r="F23" s="2"/>
      <c r="G23" s="6">
        <v>1089</v>
      </c>
      <c r="H23" s="6"/>
      <c r="I23" s="6">
        <v>633</v>
      </c>
      <c r="J23" s="6"/>
      <c r="K23" s="6">
        <v>861</v>
      </c>
      <c r="L23" s="6"/>
      <c r="M23" s="6">
        <v>876.02687889179128</v>
      </c>
      <c r="N23" s="6"/>
      <c r="O23" s="6">
        <v>890.62512534198243</v>
      </c>
    </row>
    <row r="24" spans="2:15" x14ac:dyDescent="0.25">
      <c r="B24" s="22">
        <f t="shared" si="0"/>
        <v>11</v>
      </c>
      <c r="C24" s="2" t="s">
        <v>16</v>
      </c>
      <c r="D24" s="2"/>
      <c r="E24" s="6">
        <v>1219</v>
      </c>
      <c r="F24" s="2"/>
      <c r="G24" s="6">
        <v>1289</v>
      </c>
      <c r="H24" s="6"/>
      <c r="I24" s="6">
        <v>1156</v>
      </c>
      <c r="J24" s="6"/>
      <c r="K24" s="6">
        <v>1222.5</v>
      </c>
      <c r="L24" s="6"/>
      <c r="M24" s="6">
        <v>1243.8360736878221</v>
      </c>
      <c r="N24" s="6"/>
      <c r="O24" s="6">
        <v>1264.5635490482853</v>
      </c>
    </row>
    <row r="25" spans="2:15" x14ac:dyDescent="0.25">
      <c r="B25" s="22">
        <f t="shared" si="0"/>
        <v>12</v>
      </c>
      <c r="C25" s="2" t="s">
        <v>15</v>
      </c>
      <c r="D25" s="2"/>
      <c r="E25" s="6">
        <v>1390</v>
      </c>
      <c r="F25" s="2"/>
      <c r="G25" s="6">
        <v>1450</v>
      </c>
      <c r="H25" s="6"/>
      <c r="I25" s="6">
        <f>1633</f>
        <v>1633</v>
      </c>
      <c r="J25" s="6"/>
      <c r="K25" s="6">
        <v>1541.5</v>
      </c>
      <c r="L25" s="6"/>
      <c r="M25" s="6">
        <v>1568.4035235908204</v>
      </c>
      <c r="N25" s="6"/>
      <c r="O25" s="6">
        <v>1594.5396407835842</v>
      </c>
    </row>
    <row r="26" spans="2:15" x14ac:dyDescent="0.25">
      <c r="B26" s="22">
        <f t="shared" si="0"/>
        <v>13</v>
      </c>
      <c r="C26" s="2" t="s">
        <v>14</v>
      </c>
      <c r="D26" s="2"/>
      <c r="E26" s="6">
        <v>1330</v>
      </c>
      <c r="F26" s="2"/>
      <c r="G26" s="6">
        <v>1156</v>
      </c>
      <c r="H26" s="6"/>
      <c r="I26" s="6">
        <v>1116</v>
      </c>
      <c r="J26" s="6"/>
      <c r="K26" s="6">
        <v>1141.8675369892067</v>
      </c>
      <c r="L26" s="6"/>
      <c r="M26" s="6">
        <v>1161.7963467323018</v>
      </c>
      <c r="N26" s="6"/>
      <c r="O26" s="6">
        <v>1181.1566994831046</v>
      </c>
    </row>
    <row r="27" spans="2:15" x14ac:dyDescent="0.25">
      <c r="B27" s="22">
        <f t="shared" si="0"/>
        <v>14</v>
      </c>
      <c r="C27" s="2" t="s">
        <v>13</v>
      </c>
      <c r="D27" s="2"/>
      <c r="E27" s="6">
        <v>1472</v>
      </c>
      <c r="F27" s="2"/>
      <c r="G27" s="6">
        <v>1980</v>
      </c>
      <c r="H27" s="6"/>
      <c r="I27" s="6">
        <v>2290</v>
      </c>
      <c r="J27" s="6"/>
      <c r="K27" s="6">
        <v>2135</v>
      </c>
      <c r="L27" s="6"/>
      <c r="M27" s="6">
        <v>2172.2617728617588</v>
      </c>
      <c r="N27" s="6"/>
      <c r="O27" s="6">
        <v>2208.4606766610132</v>
      </c>
    </row>
    <row r="28" spans="2:15" x14ac:dyDescent="0.25">
      <c r="B28" s="22">
        <f t="shared" si="0"/>
        <v>15</v>
      </c>
      <c r="C28" s="2" t="s">
        <v>12</v>
      </c>
      <c r="D28" s="2"/>
      <c r="E28" s="6">
        <v>1408</v>
      </c>
      <c r="F28" s="2"/>
      <c r="G28" s="6">
        <v>1397</v>
      </c>
      <c r="H28" s="6"/>
      <c r="I28" s="6">
        <v>1698</v>
      </c>
      <c r="J28" s="6"/>
      <c r="K28" s="6">
        <v>2079.0993146613514</v>
      </c>
      <c r="L28" s="6"/>
      <c r="M28" s="6">
        <v>2306.3854628674171</v>
      </c>
      <c r="N28" s="6"/>
      <c r="O28" s="6">
        <v>2344.8194244356623</v>
      </c>
    </row>
    <row r="29" spans="2:15" x14ac:dyDescent="0.25">
      <c r="B29" s="22">
        <f t="shared" si="0"/>
        <v>16</v>
      </c>
      <c r="C29" s="2" t="s">
        <v>31</v>
      </c>
      <c r="D29" s="2"/>
      <c r="E29" s="6">
        <v>76</v>
      </c>
      <c r="F29" s="2"/>
      <c r="G29" s="6">
        <v>132</v>
      </c>
      <c r="H29" s="6"/>
      <c r="I29" s="6">
        <v>126</v>
      </c>
      <c r="J29" s="6"/>
      <c r="K29" s="6">
        <v>128.92052836974915</v>
      </c>
      <c r="L29" s="6"/>
      <c r="M29" s="6">
        <v>131.17055527622762</v>
      </c>
      <c r="N29" s="6"/>
      <c r="O29" s="6">
        <v>133.35640155454405</v>
      </c>
    </row>
    <row r="30" spans="2:15" x14ac:dyDescent="0.25">
      <c r="B30" s="22">
        <f t="shared" si="0"/>
        <v>17</v>
      </c>
      <c r="C30" s="2" t="s">
        <v>11</v>
      </c>
      <c r="D30" s="2"/>
      <c r="E30" s="6">
        <v>309</v>
      </c>
      <c r="F30" s="2"/>
      <c r="G30" s="6">
        <v>418</v>
      </c>
      <c r="H30" s="6"/>
      <c r="I30" s="6">
        <v>267</v>
      </c>
      <c r="J30" s="6"/>
      <c r="K30" s="6">
        <v>342.5</v>
      </c>
      <c r="L30" s="6"/>
      <c r="M30" s="6">
        <v>348.47759119679273</v>
      </c>
      <c r="N30" s="6"/>
      <c r="O30" s="6">
        <v>354.28467529573635</v>
      </c>
    </row>
    <row r="31" spans="2:15" x14ac:dyDescent="0.25">
      <c r="B31" s="22">
        <f t="shared" si="0"/>
        <v>18</v>
      </c>
      <c r="C31" s="2" t="s">
        <v>10</v>
      </c>
      <c r="D31" s="2"/>
      <c r="E31" s="6">
        <v>519</v>
      </c>
      <c r="F31" s="2"/>
      <c r="G31" s="6">
        <v>518</v>
      </c>
      <c r="H31" s="6"/>
      <c r="I31" s="6">
        <v>673</v>
      </c>
      <c r="J31" s="6"/>
      <c r="K31" s="6">
        <v>688.59933010191412</v>
      </c>
      <c r="L31" s="6"/>
      <c r="M31" s="6">
        <v>700.61733095953332</v>
      </c>
      <c r="N31" s="6"/>
      <c r="O31" s="6">
        <v>712.29252576355691</v>
      </c>
    </row>
    <row r="32" spans="2:15" x14ac:dyDescent="0.25">
      <c r="B32" s="22">
        <f t="shared" si="0"/>
        <v>19</v>
      </c>
      <c r="C32" s="2" t="s">
        <v>9</v>
      </c>
      <c r="D32" s="2"/>
      <c r="E32" s="6">
        <v>2969</v>
      </c>
      <c r="F32" s="2"/>
      <c r="G32" s="6">
        <v>2428</v>
      </c>
      <c r="H32" s="6"/>
      <c r="I32" s="6">
        <f>2130+1</f>
        <v>2131</v>
      </c>
      <c r="J32" s="6"/>
      <c r="K32" s="6">
        <v>2610.333333333333</v>
      </c>
      <c r="L32" s="6"/>
      <c r="M32" s="6">
        <v>2867.8910137830494</v>
      </c>
      <c r="N32" s="6"/>
      <c r="O32" s="6">
        <v>2873.6819900878586</v>
      </c>
    </row>
    <row r="33" spans="2:15" x14ac:dyDescent="0.25">
      <c r="B33" s="22">
        <f t="shared" si="0"/>
        <v>20</v>
      </c>
      <c r="C33" s="2" t="s">
        <v>8</v>
      </c>
      <c r="D33" s="2"/>
      <c r="E33" s="6">
        <v>227</v>
      </c>
      <c r="F33" s="2"/>
      <c r="G33" s="6">
        <v>257</v>
      </c>
      <c r="H33" s="6"/>
      <c r="I33" s="6">
        <v>246</v>
      </c>
      <c r="J33" s="6"/>
      <c r="K33" s="6">
        <v>251.70198395998645</v>
      </c>
      <c r="L33" s="6"/>
      <c r="M33" s="6">
        <v>256.09489363453969</v>
      </c>
      <c r="N33" s="6"/>
      <c r="O33" s="6">
        <v>260.36249827315748</v>
      </c>
    </row>
    <row r="34" spans="2:15" x14ac:dyDescent="0.25">
      <c r="B34" s="22">
        <f t="shared" si="0"/>
        <v>21</v>
      </c>
      <c r="C34" s="2" t="s">
        <v>7</v>
      </c>
      <c r="D34" s="2"/>
      <c r="E34" s="6">
        <v>856</v>
      </c>
      <c r="F34" s="2"/>
      <c r="G34" s="6">
        <v>790</v>
      </c>
      <c r="H34" s="6"/>
      <c r="I34" s="6">
        <v>656</v>
      </c>
      <c r="J34" s="6"/>
      <c r="K34" s="6">
        <v>770</v>
      </c>
      <c r="L34" s="6"/>
      <c r="M34" s="6">
        <v>832.43867217965078</v>
      </c>
      <c r="N34" s="6"/>
      <c r="O34" s="6">
        <v>897.31055805890753</v>
      </c>
    </row>
    <row r="35" spans="2:15" x14ac:dyDescent="0.25">
      <c r="B35" s="22">
        <f t="shared" si="0"/>
        <v>22</v>
      </c>
      <c r="C35" s="2" t="s">
        <v>6</v>
      </c>
      <c r="D35" s="2"/>
      <c r="E35" s="6">
        <v>1582</v>
      </c>
      <c r="F35" s="2"/>
      <c r="G35" s="6">
        <v>1473</v>
      </c>
      <c r="H35" s="6"/>
      <c r="I35" s="6">
        <v>1473</v>
      </c>
      <c r="J35" s="6"/>
      <c r="K35" s="6">
        <v>1534.7681948779662</v>
      </c>
      <c r="L35" s="6"/>
      <c r="M35" s="6">
        <v>1561.5542294789004</v>
      </c>
      <c r="N35" s="6"/>
      <c r="O35" s="6">
        <v>1587.5762089826676</v>
      </c>
    </row>
    <row r="36" spans="2:15" x14ac:dyDescent="0.25">
      <c r="B36" s="22">
        <f t="shared" si="0"/>
        <v>23</v>
      </c>
      <c r="C36" s="2" t="s">
        <v>5</v>
      </c>
      <c r="D36" s="2"/>
      <c r="E36" s="6">
        <v>1332</v>
      </c>
      <c r="F36" s="2"/>
      <c r="G36" s="6">
        <v>1329</v>
      </c>
      <c r="H36" s="6"/>
      <c r="I36" s="6">
        <v>1313</v>
      </c>
      <c r="J36" s="6"/>
      <c r="K36" s="6">
        <v>1283.0662109179796</v>
      </c>
      <c r="L36" s="6"/>
      <c r="M36" s="6">
        <v>1244.4593358443606</v>
      </c>
      <c r="N36" s="6"/>
      <c r="O36" s="6">
        <v>1202.197197341121</v>
      </c>
    </row>
    <row r="37" spans="2:15" x14ac:dyDescent="0.25">
      <c r="B37" s="22">
        <f t="shared" si="0"/>
        <v>24</v>
      </c>
      <c r="C37" s="2" t="s">
        <v>4</v>
      </c>
      <c r="D37" s="2"/>
      <c r="E37" s="6">
        <v>479</v>
      </c>
      <c r="F37" s="2"/>
      <c r="G37" s="6">
        <v>573</v>
      </c>
      <c r="H37" s="6"/>
      <c r="I37" s="6">
        <v>460</v>
      </c>
      <c r="J37" s="6"/>
      <c r="K37" s="6">
        <v>516.5</v>
      </c>
      <c r="L37" s="6"/>
      <c r="M37" s="6">
        <v>525.49692923196096</v>
      </c>
      <c r="N37" s="6"/>
      <c r="O37" s="6">
        <v>534.23722661299871</v>
      </c>
    </row>
    <row r="38" spans="2:15" x14ac:dyDescent="0.25">
      <c r="B38" s="22">
        <f t="shared" si="0"/>
        <v>25</v>
      </c>
      <c r="C38" s="2" t="s">
        <v>3</v>
      </c>
      <c r="D38" s="2"/>
      <c r="E38" s="6">
        <v>1967</v>
      </c>
      <c r="F38" s="2"/>
      <c r="G38" s="6">
        <v>2042</v>
      </c>
      <c r="H38" s="6"/>
      <c r="I38" s="6">
        <v>2306</v>
      </c>
      <c r="J38" s="6"/>
      <c r="K38" s="6">
        <v>2359.4503049257264</v>
      </c>
      <c r="L38" s="6"/>
      <c r="M38" s="6">
        <v>2400.6293687855627</v>
      </c>
      <c r="N38" s="6"/>
      <c r="O38" s="6">
        <v>2440.6338252760211</v>
      </c>
    </row>
    <row r="39" spans="2:15" x14ac:dyDescent="0.25">
      <c r="B39" s="22">
        <f t="shared" si="0"/>
        <v>26</v>
      </c>
      <c r="C39" s="2" t="s">
        <v>2</v>
      </c>
      <c r="D39" s="2"/>
      <c r="E39" s="6">
        <v>2051</v>
      </c>
      <c r="F39" s="2"/>
      <c r="G39" s="6">
        <v>1830</v>
      </c>
      <c r="H39" s="6"/>
      <c r="I39" s="6">
        <v>2199</v>
      </c>
      <c r="J39" s="6"/>
      <c r="K39" s="6">
        <v>2622.666666666667</v>
      </c>
      <c r="L39" s="6"/>
      <c r="M39" s="6">
        <v>2856.4395985755382</v>
      </c>
      <c r="N39" s="6"/>
      <c r="O39" s="6">
        <v>3446.0397467386192</v>
      </c>
    </row>
    <row r="40" spans="2:15" x14ac:dyDescent="0.25">
      <c r="B40" s="22">
        <f t="shared" si="0"/>
        <v>27</v>
      </c>
      <c r="C40" s="3" t="s">
        <v>1</v>
      </c>
      <c r="D40" s="3"/>
      <c r="E40" s="5">
        <f>SUM(E19:E39)</f>
        <v>26876</v>
      </c>
      <c r="F40" s="3"/>
      <c r="G40" s="5">
        <f>SUM(G19:G39)</f>
        <v>26485</v>
      </c>
      <c r="H40" s="7"/>
      <c r="I40" s="5">
        <f>SUM(I19:I39)</f>
        <v>26911</v>
      </c>
      <c r="J40" s="7"/>
      <c r="K40" s="5">
        <f>SUM(K19:K39)+4</f>
        <v>28412.303385932075</v>
      </c>
      <c r="L40" s="7"/>
      <c r="M40" s="5">
        <f>SUM(M19:M39)-2</f>
        <v>29481.090967375487</v>
      </c>
      <c r="N40" s="7"/>
      <c r="O40" s="5">
        <f>SUM(O19:O39)+1</f>
        <v>30463.385059119748</v>
      </c>
    </row>
    <row r="41" spans="2:15" x14ac:dyDescent="0.25">
      <c r="B41" s="22">
        <f t="shared" si="0"/>
        <v>28</v>
      </c>
      <c r="C41" s="2"/>
      <c r="D41" s="2"/>
      <c r="E41" s="4"/>
      <c r="F41" s="2"/>
      <c r="G41" s="4"/>
      <c r="H41" s="6"/>
      <c r="I41" s="4"/>
      <c r="J41" s="6"/>
      <c r="K41" s="4"/>
      <c r="L41" s="6"/>
      <c r="M41" s="4"/>
      <c r="N41" s="6"/>
      <c r="O41" s="4"/>
    </row>
    <row r="42" spans="2:15" ht="14.1" customHeight="1" thickBot="1" x14ac:dyDescent="0.3">
      <c r="B42" s="22">
        <f t="shared" si="0"/>
        <v>29</v>
      </c>
      <c r="C42" s="3" t="s">
        <v>30</v>
      </c>
      <c r="D42" s="3"/>
      <c r="E42" s="24">
        <f>E40+E17</f>
        <v>63648</v>
      </c>
      <c r="F42" s="3"/>
      <c r="G42" s="24">
        <f>G40+G17</f>
        <v>61726</v>
      </c>
      <c r="H42" s="25"/>
      <c r="I42" s="24">
        <f>I40+I17</f>
        <v>63444</v>
      </c>
      <c r="J42" s="25"/>
      <c r="K42" s="24">
        <f>K40+K17</f>
        <v>64309.058385932076</v>
      </c>
      <c r="L42" s="25"/>
      <c r="M42" s="24">
        <f>M40+M17</f>
        <v>66507.778617375487</v>
      </c>
      <c r="N42" s="25"/>
      <c r="O42" s="24">
        <f>O40+O17</f>
        <v>68599.333307144756</v>
      </c>
    </row>
    <row r="43" spans="2:15" ht="14.1" customHeight="1" thickTop="1" x14ac:dyDescent="0.25">
      <c r="B43" s="19"/>
      <c r="C43" s="17"/>
      <c r="D43" s="17"/>
      <c r="F43" s="17"/>
      <c r="I43" s="1" t="s">
        <v>0</v>
      </c>
      <c r="K43" s="1" t="s">
        <v>0</v>
      </c>
      <c r="M43" s="1" t="s">
        <v>0</v>
      </c>
      <c r="O43" s="1" t="s">
        <v>0</v>
      </c>
    </row>
    <row r="44" spans="2:15" ht="14.1" customHeight="1" x14ac:dyDescent="0.25">
      <c r="B44" s="19"/>
      <c r="C44" s="17"/>
      <c r="D44" s="17"/>
      <c r="F44" s="17"/>
    </row>
    <row r="45" spans="2:15" ht="14.1" customHeight="1" x14ac:dyDescent="0.25">
      <c r="B45" s="19"/>
      <c r="C45" s="17"/>
      <c r="D45" s="17"/>
      <c r="F45" s="17"/>
    </row>
    <row r="46" spans="2:15" ht="14.1" customHeight="1" x14ac:dyDescent="0.25">
      <c r="B46" s="19"/>
      <c r="C46" s="17"/>
      <c r="D46" s="17"/>
      <c r="F46" s="17"/>
    </row>
    <row r="47" spans="2:15" ht="14.1" customHeight="1" x14ac:dyDescent="0.25">
      <c r="B47" s="19"/>
      <c r="C47" s="17"/>
      <c r="D47" s="17"/>
      <c r="F47" s="17"/>
    </row>
    <row r="48" spans="2:15" ht="14.1" customHeight="1" x14ac:dyDescent="0.25">
      <c r="B48" s="19"/>
      <c r="C48" s="17"/>
      <c r="D48" s="17"/>
      <c r="F48" s="17"/>
    </row>
    <row r="49" spans="1:17" ht="14.1" customHeight="1" x14ac:dyDescent="0.25">
      <c r="B49" s="31"/>
      <c r="C49" s="32"/>
      <c r="D49" s="32"/>
      <c r="E49" s="14"/>
      <c r="F49" s="32"/>
      <c r="G49" s="14"/>
      <c r="H49" s="14"/>
      <c r="I49" s="14"/>
      <c r="J49" s="14"/>
      <c r="K49" s="14"/>
      <c r="L49" s="14"/>
      <c r="M49" s="14"/>
      <c r="N49" s="14"/>
      <c r="O49" s="14"/>
      <c r="P49" s="33"/>
      <c r="Q49" s="33"/>
    </row>
    <row r="50" spans="1:17" ht="14.1" customHeight="1" x14ac:dyDescent="0.25">
      <c r="B50" s="31"/>
      <c r="C50" s="32"/>
      <c r="D50" s="32"/>
      <c r="E50" s="14"/>
      <c r="F50" s="32"/>
      <c r="G50" s="14"/>
      <c r="H50" s="14"/>
      <c r="I50" s="14"/>
      <c r="J50" s="14"/>
      <c r="K50" s="14"/>
      <c r="L50" s="14"/>
      <c r="M50" s="14"/>
      <c r="N50" s="14"/>
      <c r="O50" s="14"/>
      <c r="P50" s="33"/>
      <c r="Q50" s="33"/>
    </row>
    <row r="51" spans="1:17" s="29" customFormat="1" ht="14.1" customHeight="1" x14ac:dyDescent="0.25">
      <c r="B51" s="31"/>
      <c r="C51" s="32"/>
      <c r="D51" s="32"/>
      <c r="E51" s="14"/>
      <c r="F51" s="32"/>
      <c r="G51" s="14"/>
      <c r="H51" s="14"/>
      <c r="I51" s="14"/>
      <c r="J51" s="14"/>
      <c r="K51" s="14"/>
      <c r="L51" s="14"/>
      <c r="M51" s="14"/>
      <c r="N51" s="14"/>
      <c r="O51" s="14"/>
      <c r="P51" s="33"/>
      <c r="Q51" s="33"/>
    </row>
    <row r="52" spans="1:17" ht="14.1" customHeight="1" x14ac:dyDescent="0.25">
      <c r="B52" s="34"/>
      <c r="C52" s="32"/>
      <c r="D52" s="32"/>
      <c r="E52" s="14"/>
      <c r="F52" s="32"/>
      <c r="G52" s="14"/>
      <c r="H52" s="14"/>
      <c r="I52" s="14"/>
      <c r="J52" s="14"/>
      <c r="K52" s="14"/>
      <c r="L52" s="14"/>
      <c r="M52" s="14"/>
      <c r="N52" s="14"/>
      <c r="O52" s="14"/>
      <c r="P52" s="33"/>
      <c r="Q52" s="33"/>
    </row>
    <row r="53" spans="1:17" s="28" customFormat="1" ht="14.1" customHeight="1" x14ac:dyDescent="0.25">
      <c r="A53" s="29"/>
      <c r="B53" s="34"/>
      <c r="C53" s="35"/>
      <c r="D53" s="35"/>
      <c r="E53" s="36"/>
      <c r="F53" s="35"/>
      <c r="G53" s="36"/>
      <c r="H53" s="36"/>
      <c r="I53" s="36"/>
      <c r="J53" s="14"/>
      <c r="K53" s="14"/>
      <c r="L53" s="14"/>
      <c r="M53" s="14"/>
      <c r="N53" s="14"/>
      <c r="O53" s="14"/>
      <c r="P53" s="33"/>
      <c r="Q53" s="33"/>
    </row>
    <row r="54" spans="1:17" s="28" customFormat="1" ht="14.1" customHeight="1" x14ac:dyDescent="0.25">
      <c r="A54" s="29"/>
      <c r="B54" s="33"/>
      <c r="C54" s="31"/>
      <c r="D54" s="31"/>
      <c r="E54" s="37"/>
      <c r="F54" s="31"/>
      <c r="G54" s="37"/>
      <c r="H54" s="37"/>
      <c r="I54" s="37"/>
      <c r="J54" s="14"/>
      <c r="K54" s="14"/>
      <c r="L54" s="14"/>
      <c r="M54" s="14"/>
      <c r="N54" s="14"/>
      <c r="O54" s="14"/>
      <c r="P54" s="33"/>
      <c r="Q54" s="33"/>
    </row>
    <row r="55" spans="1:17" s="28" customFormat="1" ht="14.1" customHeight="1" x14ac:dyDescent="0.25">
      <c r="A55" s="29"/>
      <c r="B55" s="33"/>
      <c r="C55" s="31"/>
      <c r="D55" s="31"/>
      <c r="E55" s="37"/>
      <c r="F55" s="31"/>
      <c r="G55" s="37"/>
      <c r="H55" s="37"/>
      <c r="I55" s="37"/>
      <c r="J55" s="14"/>
      <c r="K55" s="14"/>
      <c r="L55" s="14"/>
      <c r="M55" s="14"/>
      <c r="N55" s="14"/>
      <c r="O55" s="14"/>
      <c r="P55" s="33"/>
      <c r="Q55" s="33"/>
    </row>
    <row r="56" spans="1:17" ht="14.1" customHeight="1" x14ac:dyDescent="0.25">
      <c r="B56" s="34"/>
      <c r="C56" s="31"/>
      <c r="D56" s="31"/>
      <c r="E56" s="37"/>
      <c r="F56" s="31"/>
      <c r="G56" s="37"/>
      <c r="H56" s="37"/>
      <c r="I56" s="37"/>
      <c r="J56" s="14"/>
      <c r="K56" s="14"/>
      <c r="L56" s="14"/>
      <c r="M56" s="14"/>
      <c r="N56" s="14"/>
      <c r="O56" s="14"/>
      <c r="P56" s="33"/>
      <c r="Q56" s="33"/>
    </row>
    <row r="57" spans="1:17" ht="14.1" customHeight="1" x14ac:dyDescent="0.25">
      <c r="B57" s="33"/>
      <c r="C57" s="31"/>
      <c r="D57" s="31"/>
      <c r="E57" s="37"/>
      <c r="F57" s="31"/>
      <c r="G57" s="37"/>
      <c r="H57" s="37"/>
      <c r="I57" s="37"/>
      <c r="J57" s="14"/>
      <c r="K57" s="14"/>
      <c r="L57" s="14"/>
      <c r="M57" s="14"/>
      <c r="N57" s="14"/>
      <c r="O57" s="14"/>
      <c r="P57" s="33"/>
      <c r="Q57" s="33"/>
    </row>
    <row r="58" spans="1:17" ht="14.1" customHeight="1" x14ac:dyDescent="0.25">
      <c r="B58" s="33"/>
      <c r="C58" s="31"/>
      <c r="D58" s="31"/>
      <c r="E58" s="37"/>
      <c r="F58" s="31"/>
      <c r="G58" s="37"/>
      <c r="H58" s="37"/>
      <c r="I58" s="37"/>
      <c r="J58" s="14"/>
      <c r="K58" s="14"/>
      <c r="L58" s="14"/>
      <c r="M58" s="14"/>
      <c r="N58" s="14"/>
      <c r="O58" s="14"/>
      <c r="P58" s="33"/>
      <c r="Q58" s="33"/>
    </row>
    <row r="59" spans="1:17" ht="14.1" customHeight="1" x14ac:dyDescent="0.25">
      <c r="B59" s="33"/>
      <c r="C59" s="31"/>
      <c r="D59" s="31"/>
      <c r="E59" s="37"/>
      <c r="F59" s="31"/>
      <c r="G59" s="37"/>
      <c r="H59" s="37"/>
      <c r="I59" s="37"/>
      <c r="J59" s="14"/>
      <c r="K59" s="14"/>
      <c r="L59" s="14"/>
      <c r="M59" s="14"/>
      <c r="N59" s="14"/>
      <c r="O59" s="14"/>
      <c r="P59" s="33"/>
      <c r="Q59" s="33"/>
    </row>
    <row r="60" spans="1:17" ht="13.5" customHeight="1" x14ac:dyDescent="0.25">
      <c r="P60" s="33"/>
      <c r="Q60" s="33"/>
    </row>
    <row r="61" spans="1:17" ht="13.5" customHeight="1" x14ac:dyDescent="0.25">
      <c r="P61" s="33"/>
      <c r="Q61" s="33"/>
    </row>
    <row r="62" spans="1:17" ht="13.5" customHeight="1" x14ac:dyDescent="0.25"/>
    <row r="63" spans="1:17" ht="13.5" customHeight="1" x14ac:dyDescent="0.25"/>
    <row r="64" spans="1:17" ht="13.5" customHeight="1" x14ac:dyDescent="0.25"/>
    <row r="65" spans="2:15" s="45" customFormat="1" ht="18" customHeight="1" x14ac:dyDescent="0.3"/>
    <row r="66" spans="2:15" ht="13.5" customHeight="1" x14ac:dyDescent="0.25"/>
    <row r="69" spans="2:15" ht="16.5" x14ac:dyDescent="0.25">
      <c r="B69" s="31" t="s">
        <v>38</v>
      </c>
      <c r="E69" s="38"/>
      <c r="G69" s="38"/>
      <c r="H69" s="37"/>
      <c r="I69" s="38"/>
      <c r="J69" s="14"/>
      <c r="K69" s="14"/>
      <c r="L69" s="14"/>
      <c r="M69" s="14"/>
      <c r="N69" s="14"/>
      <c r="O69" s="14"/>
    </row>
    <row r="70" spans="2:15" x14ac:dyDescent="0.25">
      <c r="B70" s="34"/>
      <c r="C70" s="32"/>
      <c r="D70" s="32"/>
      <c r="E70" s="14"/>
      <c r="F70" s="32"/>
      <c r="G70" s="14"/>
      <c r="H70" s="14"/>
      <c r="I70" s="14"/>
      <c r="J70" s="14"/>
      <c r="K70" s="14"/>
      <c r="L70" s="14"/>
      <c r="M70" s="14"/>
      <c r="N70" s="14"/>
      <c r="O70" s="14"/>
    </row>
    <row r="71" spans="2:15" x14ac:dyDescent="0.25">
      <c r="C71" s="26"/>
      <c r="G71" s="27"/>
      <c r="H71" s="27"/>
      <c r="I71" s="27"/>
    </row>
    <row r="72" spans="2:15" ht="18.75" x14ac:dyDescent="0.3">
      <c r="B72" s="43" t="s">
        <v>35</v>
      </c>
      <c r="C72" s="43"/>
      <c r="D72" s="43"/>
      <c r="E72" s="46"/>
      <c r="F72" s="43"/>
      <c r="G72" s="46"/>
      <c r="H72" s="46"/>
      <c r="I72" s="46"/>
      <c r="J72" s="46"/>
      <c r="K72" s="44"/>
      <c r="L72" s="46"/>
      <c r="M72" s="46"/>
      <c r="N72" s="46"/>
      <c r="O72" s="44" t="s">
        <v>29</v>
      </c>
    </row>
  </sheetData>
  <mergeCells count="5">
    <mergeCell ref="B9:O9"/>
    <mergeCell ref="M1:O1"/>
    <mergeCell ref="B5:O5"/>
    <mergeCell ref="B7:O7"/>
    <mergeCell ref="B8:O8"/>
  </mergeCells>
  <printOptions horizontalCentered="1"/>
  <pageMargins left="0.5" right="0.5" top="0.5" bottom="0.5" header="0" footer="0"/>
  <pageSetup scale="68" orientation="portrait" r:id="rId1"/>
  <headerFooter>
    <oddHeader xml:space="preserve">&amp;R&amp;"Times New Roman,Bold"&amp;12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58488DBEBB3646824E230B894E0307" ma:contentTypeVersion="" ma:contentTypeDescription="Create a new document." ma:contentTypeScope="" ma:versionID="b1c4bd9b97c029d20c5d10badcac5c3f">
  <xsd:schema xmlns:xsd="http://www.w3.org/2001/XMLSchema" xmlns:xs="http://www.w3.org/2001/XMLSchema" xmlns:p="http://schemas.microsoft.com/office/2006/metadata/properties" xmlns:ns2="2c6b2f8e-cfb4-42fb-a20d-447480e0326a" targetNamespace="http://schemas.microsoft.com/office/2006/metadata/properties" ma:root="true" ma:fieldsID="77108dfc9f9329fbc2ae48bf9d5af03f" ns2:_="">
    <xsd:import namespace="2c6b2f8e-cfb4-42fb-a20d-447480e0326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6b2f8e-cfb4-42fb-a20d-447480e0326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3B252B-BA0B-4BF7-8B81-F05B92F6EB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6b2f8e-cfb4-42fb-a20d-447480e032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1A3CAA-BE16-4312-99B0-4D58FFB55DD5}">
  <ds:schemaRefs>
    <ds:schemaRef ds:uri="2c6b2f8e-cfb4-42fb-a20d-447480e0326a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D45C271-FDB9-43EC-8127-9FA4F35471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Exhibit 2</vt:lpstr>
      <vt:lpstr>'Exhibit 2'!Print_Area</vt:lpstr>
    </vt:vector>
  </TitlesOfParts>
  <Company>Newfoundland Power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Exhibit 2 - Operating Costs by Breakdown (2019-2023F)</dc:title>
  <dc:creator>wssetupadmin</dc:creator>
  <cp:lastModifiedBy>supersetup</cp:lastModifiedBy>
  <cp:lastPrinted>2021-08-17T12:22:57Z</cp:lastPrinted>
  <dcterms:created xsi:type="dcterms:W3CDTF">2012-08-16T17:16:31Z</dcterms:created>
  <dcterms:modified xsi:type="dcterms:W3CDTF">2021-08-17T12:23:01Z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0x0101007358488DBEBB3646824E230B894E0307</vt:lpwstr>
  </property>
  <property fmtid="{D5CDD505-2E9C-101B-9397-08002B2CF9AE}" pid="3" name="Topic">
    <vt:lpwstr/>
  </property>
</Properties>
</file>